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<sst xmlns="http://schemas.openxmlformats.org/spreadsheetml/2006/main" count="42" uniqueCount="29">
  <si>
    <t>Absorption</t>
  </si>
  <si>
    <t>m = (Σxy/Σx^2)</t>
  </si>
  <si>
    <t>Red Potato 1</t>
  </si>
  <si>
    <t>Red Potato 2</t>
  </si>
  <si>
    <t>Red Potato 3</t>
  </si>
  <si>
    <t>Red Potato 4</t>
  </si>
  <si>
    <t>White Potato 1</t>
  </si>
  <si>
    <t>White Potato 2</t>
  </si>
  <si>
    <t>White Potato 3</t>
  </si>
  <si>
    <t>White Potato 4</t>
  </si>
  <si>
    <t>[Protein]</t>
  </si>
  <si>
    <t>[Protein] = A/m</t>
  </si>
  <si>
    <t>Average (red)</t>
  </si>
  <si>
    <t>Average (white)</t>
  </si>
  <si>
    <t>Standard Deviation</t>
  </si>
  <si>
    <r>
      <t xml:space="preserve">[xi - </t>
    </r>
    <r>
      <rPr>
        <b/>
        <sz val="11"/>
        <color indexed="8"/>
        <rFont val="Calibri"/>
        <family val="2"/>
      </rPr>
      <t>μ]</t>
    </r>
  </si>
  <si>
    <r>
      <t xml:space="preserve">[xi - </t>
    </r>
    <r>
      <rPr>
        <b/>
        <sz val="11"/>
        <color indexed="8"/>
        <rFont val="Calibri"/>
        <family val="2"/>
      </rPr>
      <t>μ]^2</t>
    </r>
  </si>
  <si>
    <t>Red Potato</t>
  </si>
  <si>
    <t>SUM</t>
  </si>
  <si>
    <t>SUM/n-1</t>
  </si>
  <si>
    <t>Standard Error</t>
  </si>
  <si>
    <t>SUM/n</t>
  </si>
  <si>
    <t>White Potato</t>
  </si>
  <si>
    <t>CHECK</t>
  </si>
  <si>
    <t>LAB RESULTS</t>
  </si>
  <si>
    <t>REGRESSION ANALYSIS FOR POTATO LAB</t>
  </si>
  <si>
    <r>
      <t xml:space="preserve">Red = 0.3390 </t>
    </r>
    <r>
      <rPr>
        <sz val="11"/>
        <color indexed="8"/>
        <rFont val="Calibri"/>
        <family val="2"/>
      </rPr>
      <t>± 0.0258</t>
    </r>
  </si>
  <si>
    <r>
      <t xml:space="preserve">White = 0.0.2468 </t>
    </r>
    <r>
      <rPr>
        <sz val="11"/>
        <color indexed="8"/>
        <rFont val="Calibri"/>
        <family val="2"/>
      </rPr>
      <t>± 0.0179</t>
    </r>
  </si>
  <si>
    <t>FOR PLANT PHYSIOLOGY - SPRING 2023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</si>
</sst>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0"/>
    <numFmt numFmtId="167" formatCode="0.00000"/>
    <numFmt numFmtId="168" formatCode="0.0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Courier"/>
      <family val="3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color indexed="63"/>
      <name val="Calibri"/>
      <family val="2"/>
    </font>
    <font>
      <sz val="10"/>
      <color indexed="8"/>
      <name val="Calibri"/>
      <family val="0"/>
    </font>
    <font>
      <vertAlign val="superscript"/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2" fillId="0" borderId="0" xfId="0" applyFont="1" applyAlignment="1">
      <alignment/>
    </xf>
    <xf numFmtId="165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165" fontId="0" fillId="0" borderId="10" xfId="0" applyNumberFormat="1" applyBorder="1" applyAlignment="1">
      <alignment/>
    </xf>
    <xf numFmtId="166" fontId="5" fillId="0" borderId="10" xfId="55" applyNumberFormat="1" applyFont="1" applyBorder="1" applyAlignment="1" applyProtection="1">
      <alignment horizontal="center"/>
      <protection/>
    </xf>
    <xf numFmtId="166" fontId="5" fillId="0" borderId="10" xfId="55" applyNumberFormat="1" applyFont="1" applyBorder="1" applyAlignment="1">
      <alignment horizontal="center"/>
      <protection/>
    </xf>
    <xf numFmtId="0" fontId="4" fillId="0" borderId="10" xfId="55" applyFont="1" applyBorder="1" applyAlignment="1">
      <alignment horizontal="center"/>
      <protection/>
    </xf>
    <xf numFmtId="0" fontId="2" fillId="0" borderId="10" xfId="0" applyFont="1" applyFill="1" applyBorder="1" applyAlignment="1">
      <alignment horizontal="center"/>
    </xf>
    <xf numFmtId="0" fontId="5" fillId="0" borderId="10" xfId="55" applyFont="1" applyBorder="1" applyAlignment="1">
      <alignment horizontal="center"/>
      <protection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6" fontId="0" fillId="0" borderId="11" xfId="0" applyNumberForma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2" fillId="0" borderId="10" xfId="0" applyFont="1" applyBorder="1" applyAlignment="1">
      <alignment/>
    </xf>
    <xf numFmtId="167" fontId="6" fillId="0" borderId="0" xfId="0" applyNumberFormat="1" applyFont="1" applyAlignment="1">
      <alignment/>
    </xf>
    <xf numFmtId="167" fontId="4" fillId="0" borderId="0" xfId="0" applyNumberFormat="1" applyFont="1" applyAlignment="1" applyProtection="1">
      <alignment horizontal="left"/>
      <protection/>
    </xf>
    <xf numFmtId="167" fontId="0" fillId="0" borderId="10" xfId="0" applyNumberFormat="1" applyBorder="1" applyAlignment="1">
      <alignment horizontal="center"/>
    </xf>
    <xf numFmtId="167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165" fontId="0" fillId="0" borderId="10" xfId="0" applyNumberFormat="1" applyFont="1" applyBorder="1" applyAlignment="1">
      <alignment/>
    </xf>
    <xf numFmtId="165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0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Figure 1: Protein Standard</a:t>
            </a:r>
          </a:p>
        </c:rich>
      </c:tx>
      <c:layout>
        <c:manualLayout>
          <c:xMode val="factor"/>
          <c:yMode val="factor"/>
          <c:x val="-0.2205"/>
          <c:y val="0.8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-0.03225"/>
          <c:w val="0.788"/>
          <c:h val="0.811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</c:trendlineLbl>
          </c:trendline>
          <c:xVal>
            <c:numRef>
              <c:f>Sheet1!$A$5:$A$10</c:f>
              <c:numCache/>
            </c:numRef>
          </c:xVal>
          <c:yVal>
            <c:numRef>
              <c:f>Sheet1!$B$5:$B$10</c:f>
              <c:numCache/>
            </c:numRef>
          </c:yVal>
          <c:smooth val="0"/>
        </c:ser>
        <c:axId val="34365614"/>
        <c:axId val="40855071"/>
      </c:scatterChart>
      <c:valAx>
        <c:axId val="343656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Protein (mg/mL)</a:t>
                </a:r>
              </a:p>
            </c:rich>
          </c:tx>
          <c:layout>
            <c:manualLayout>
              <c:xMode val="factor"/>
              <c:yMode val="factor"/>
              <c:x val="0.00375"/>
              <c:y val="0.00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855071"/>
        <c:crosses val="autoZero"/>
        <c:crossBetween val="midCat"/>
        <c:dispUnits/>
      </c:valAx>
      <c:valAx>
        <c:axId val="4085507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Abs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36561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125"/>
          <c:y val="0.291"/>
          <c:w val="0.1925"/>
          <c:h val="0.16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2</xdr:row>
      <xdr:rowOff>38100</xdr:rowOff>
    </xdr:from>
    <xdr:to>
      <xdr:col>6</xdr:col>
      <xdr:colOff>981075</xdr:colOff>
      <xdr:row>10</xdr:row>
      <xdr:rowOff>171450</xdr:rowOff>
    </xdr:to>
    <xdr:graphicFrame>
      <xdr:nvGraphicFramePr>
        <xdr:cNvPr id="1" name="Chart 1"/>
        <xdr:cNvGraphicFramePr/>
      </xdr:nvGraphicFramePr>
      <xdr:xfrm>
        <a:off x="3486150" y="419100"/>
        <a:ext cx="4200525" cy="1657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="130" zoomScaleNormal="130" zoomScalePageLayoutView="0" workbookViewId="0" topLeftCell="A1">
      <selection activeCell="A3" sqref="A3"/>
    </sheetView>
  </sheetViews>
  <sheetFormatPr defaultColWidth="9.140625" defaultRowHeight="15"/>
  <cols>
    <col min="1" max="1" width="15.7109375" style="0" customWidth="1"/>
    <col min="2" max="2" width="17.00390625" style="0" customWidth="1"/>
    <col min="3" max="3" width="18.00390625" style="0" customWidth="1"/>
    <col min="4" max="4" width="16.7109375" style="0" customWidth="1"/>
    <col min="5" max="5" width="15.421875" style="0" customWidth="1"/>
    <col min="6" max="6" width="17.7109375" style="0" customWidth="1"/>
    <col min="7" max="7" width="17.140625" style="0" customWidth="1"/>
    <col min="8" max="8" width="13.8515625" style="0" customWidth="1"/>
    <col min="9" max="9" width="14.8515625" style="0" customWidth="1"/>
    <col min="10" max="10" width="10.7109375" style="0" customWidth="1"/>
    <col min="11" max="11" width="17.140625" style="0" customWidth="1"/>
  </cols>
  <sheetData>
    <row r="1" spans="1:2" ht="15">
      <c r="A1" s="26" t="s">
        <v>24</v>
      </c>
      <c r="B1" t="s">
        <v>25</v>
      </c>
    </row>
    <row r="2" ht="15">
      <c r="A2" s="27" t="s">
        <v>28</v>
      </c>
    </row>
    <row r="3" ht="15">
      <c r="A3" s="27"/>
    </row>
    <row r="4" spans="1:8" ht="15">
      <c r="A4" s="4" t="s">
        <v>10</v>
      </c>
      <c r="B4" s="4" t="s">
        <v>0</v>
      </c>
      <c r="C4" s="36" t="s">
        <v>1</v>
      </c>
      <c r="D4" s="17"/>
      <c r="E4" s="18"/>
      <c r="F4" s="14"/>
      <c r="G4" s="14"/>
      <c r="H4" s="3"/>
    </row>
    <row r="5" spans="1:7" ht="15">
      <c r="A5" s="28">
        <v>0</v>
      </c>
      <c r="B5" s="6">
        <v>0</v>
      </c>
      <c r="C5" s="33">
        <v>1.2493</v>
      </c>
      <c r="D5" s="19"/>
      <c r="E5" s="20"/>
      <c r="F5" s="20"/>
      <c r="G5" s="21"/>
    </row>
    <row r="6" spans="1:7" ht="15">
      <c r="A6" s="29">
        <v>0.0625</v>
      </c>
      <c r="B6" s="6">
        <v>0.049</v>
      </c>
      <c r="C6" s="4"/>
      <c r="D6" s="22"/>
      <c r="E6" s="21"/>
      <c r="F6" s="21"/>
      <c r="G6" s="21"/>
    </row>
    <row r="7" spans="1:7" ht="15">
      <c r="A7" s="28">
        <v>0.125</v>
      </c>
      <c r="B7" s="6">
        <v>0.135</v>
      </c>
      <c r="C7" s="4"/>
      <c r="D7" s="23"/>
      <c r="E7" s="21"/>
      <c r="F7" s="21"/>
      <c r="G7" s="21"/>
    </row>
    <row r="8" spans="1:7" ht="15">
      <c r="A8" s="28">
        <v>0.25</v>
      </c>
      <c r="B8" s="6">
        <v>0.2895</v>
      </c>
      <c r="C8" s="4"/>
      <c r="D8" s="23"/>
      <c r="E8" s="21"/>
      <c r="F8" s="21"/>
      <c r="G8" s="21"/>
    </row>
    <row r="9" spans="1:7" ht="15">
      <c r="A9" s="28">
        <v>0.5</v>
      </c>
      <c r="B9" s="6">
        <v>0.6359</v>
      </c>
      <c r="C9" s="4"/>
      <c r="D9" s="24"/>
      <c r="E9" s="21"/>
      <c r="F9" s="21"/>
      <c r="G9" s="21"/>
    </row>
    <row r="10" spans="1:7" ht="15">
      <c r="A10" s="28">
        <v>1</v>
      </c>
      <c r="B10" s="6">
        <v>1.2538</v>
      </c>
      <c r="C10" s="4"/>
      <c r="D10" s="19"/>
      <c r="E10" s="21"/>
      <c r="F10" s="21"/>
      <c r="G10" s="21"/>
    </row>
    <row r="13" spans="1:11" ht="15">
      <c r="A13" s="7"/>
      <c r="B13" s="5" t="s">
        <v>0</v>
      </c>
      <c r="C13" s="5" t="s">
        <v>11</v>
      </c>
      <c r="D13" s="5" t="s">
        <v>12</v>
      </c>
      <c r="E13" s="5" t="s">
        <v>15</v>
      </c>
      <c r="F13" s="5" t="s">
        <v>16</v>
      </c>
      <c r="G13" s="14"/>
      <c r="H13" s="14"/>
      <c r="I13" s="14"/>
      <c r="J13" s="14"/>
      <c r="K13" s="14"/>
    </row>
    <row r="14" spans="1:11" ht="15">
      <c r="A14" s="5" t="s">
        <v>2</v>
      </c>
      <c r="B14" s="31">
        <v>0.3763</v>
      </c>
      <c r="C14" s="32">
        <f>B14/C5</f>
        <v>0.30120867685904107</v>
      </c>
      <c r="D14" s="8">
        <f>SUM(C14:C17)/4</f>
        <v>0.33902985671976305</v>
      </c>
      <c r="E14" s="8">
        <f>C14-D14</f>
        <v>-0.037821179860721976</v>
      </c>
      <c r="F14" s="8">
        <f>E14^2</f>
        <v>0.0014304416460570817</v>
      </c>
      <c r="G14" s="15"/>
      <c r="H14" s="16"/>
      <c r="I14" s="16"/>
      <c r="J14" s="16"/>
      <c r="K14" s="16"/>
    </row>
    <row r="15" spans="1:11" ht="15">
      <c r="A15" s="5" t="s">
        <v>3</v>
      </c>
      <c r="B15" s="31">
        <v>0.4113</v>
      </c>
      <c r="C15" s="8">
        <f>B15/C5</f>
        <v>0.32922436564476104</v>
      </c>
      <c r="D15" s="7"/>
      <c r="E15" s="8">
        <f>C15-D14</f>
        <v>-0.009805491075002004</v>
      </c>
      <c r="F15" s="8">
        <f>E15^2</f>
        <v>9.614765522194396E-05</v>
      </c>
      <c r="G15" s="16"/>
      <c r="H15" s="16"/>
      <c r="I15" s="16"/>
      <c r="J15" s="16"/>
      <c r="K15" s="16"/>
    </row>
    <row r="16" spans="1:11" ht="15">
      <c r="A16" s="5" t="s">
        <v>4</v>
      </c>
      <c r="B16" s="31">
        <v>0.4506</v>
      </c>
      <c r="C16" s="8">
        <f>B16/C5</f>
        <v>0.3606819819098695</v>
      </c>
      <c r="D16" s="7"/>
      <c r="E16" s="8">
        <f>C16-D14</f>
        <v>0.021652125190106453</v>
      </c>
      <c r="F16" s="8">
        <f>E16^2</f>
        <v>0.0004688145252480424</v>
      </c>
      <c r="G16" s="16"/>
      <c r="H16" s="16"/>
      <c r="I16" s="16"/>
      <c r="J16" s="16"/>
      <c r="K16" s="16"/>
    </row>
    <row r="17" spans="1:11" ht="15">
      <c r="A17" s="5" t="s">
        <v>5</v>
      </c>
      <c r="B17" s="31">
        <v>0.456</v>
      </c>
      <c r="C17" s="8">
        <f>B17/C5</f>
        <v>0.36500440246538063</v>
      </c>
      <c r="D17" s="7"/>
      <c r="E17" s="8">
        <f>C17-D14</f>
        <v>0.025974545745617583</v>
      </c>
      <c r="F17" s="8">
        <f>E17^2</f>
        <v>0.0006746770266911805</v>
      </c>
      <c r="G17" s="16"/>
      <c r="H17" s="16"/>
      <c r="I17" s="16"/>
      <c r="J17" s="16"/>
      <c r="K17" s="16"/>
    </row>
    <row r="18" spans="1:6" ht="15">
      <c r="A18" s="5"/>
      <c r="B18" s="7"/>
      <c r="C18" s="8"/>
      <c r="D18" s="7"/>
      <c r="E18" s="7"/>
      <c r="F18" s="7"/>
    </row>
    <row r="19" spans="1:6" ht="15">
      <c r="A19" s="5"/>
      <c r="B19" s="5" t="s">
        <v>18</v>
      </c>
      <c r="C19" s="5" t="s">
        <v>19</v>
      </c>
      <c r="D19" s="5" t="s">
        <v>20</v>
      </c>
      <c r="E19" s="5" t="s">
        <v>21</v>
      </c>
      <c r="F19" s="5" t="s">
        <v>14</v>
      </c>
    </row>
    <row r="20" spans="1:6" ht="15">
      <c r="A20" s="5"/>
      <c r="B20" s="8">
        <f>SUM(F14:F17)</f>
        <v>0.0026700808532182482</v>
      </c>
      <c r="C20" s="8">
        <f>B20/3</f>
        <v>0.0008900269510727495</v>
      </c>
      <c r="D20" s="31">
        <f>SQRT(C20/4)</f>
        <v>0.014916659738969289</v>
      </c>
      <c r="E20" s="8">
        <f>B20/4</f>
        <v>0.0006675202133045621</v>
      </c>
      <c r="F20" s="8">
        <f>SQRT(E20)</f>
        <v>0.025836412547111918</v>
      </c>
    </row>
    <row r="21" spans="1:6" ht="15">
      <c r="A21" s="3"/>
      <c r="B21" s="16"/>
      <c r="C21" s="16"/>
      <c r="D21" s="16"/>
      <c r="E21" s="16"/>
      <c r="F21" s="16"/>
    </row>
    <row r="22" spans="1:6" ht="15">
      <c r="A22" s="5"/>
      <c r="B22" s="5" t="s">
        <v>0</v>
      </c>
      <c r="C22" s="5" t="s">
        <v>11</v>
      </c>
      <c r="D22" s="5" t="s">
        <v>13</v>
      </c>
      <c r="E22" s="5" t="s">
        <v>15</v>
      </c>
      <c r="F22" s="5" t="s">
        <v>16</v>
      </c>
    </row>
    <row r="23" spans="1:11" ht="15">
      <c r="A23" s="5" t="s">
        <v>6</v>
      </c>
      <c r="B23" s="7">
        <v>0.2818</v>
      </c>
      <c r="C23" s="8">
        <f>B23/C5</f>
        <v>0.22556631713759703</v>
      </c>
      <c r="D23" s="8">
        <f>SUM(C23:C26)/4</f>
        <v>0.2468382294084687</v>
      </c>
      <c r="E23" s="8">
        <f>C23-D23</f>
        <v>-0.021271912270871662</v>
      </c>
      <c r="F23" s="8">
        <f>E23^2</f>
        <v>0.0004524942516596604</v>
      </c>
      <c r="G23" s="15"/>
      <c r="H23" s="16"/>
      <c r="I23" s="16"/>
      <c r="J23" s="16"/>
      <c r="K23" s="16"/>
    </row>
    <row r="24" spans="1:11" ht="15">
      <c r="A24" s="5" t="s">
        <v>7</v>
      </c>
      <c r="B24" s="7">
        <v>0.2971</v>
      </c>
      <c r="C24" s="8">
        <f>B24/C5</f>
        <v>0.23781317537821176</v>
      </c>
      <c r="D24" s="7"/>
      <c r="E24" s="8">
        <f>C24-D23</f>
        <v>-0.00902505403025694</v>
      </c>
      <c r="F24" s="8">
        <f>E24^2</f>
        <v>8.145160024905705E-05</v>
      </c>
      <c r="G24" s="16"/>
      <c r="H24" s="16"/>
      <c r="I24" s="16"/>
      <c r="J24" s="16"/>
      <c r="K24" s="16"/>
    </row>
    <row r="25" spans="1:11" ht="15">
      <c r="A25" s="5" t="s">
        <v>8</v>
      </c>
      <c r="B25" s="30">
        <v>0.3122</v>
      </c>
      <c r="C25" s="8">
        <f>B25/C5</f>
        <v>0.2498999439686224</v>
      </c>
      <c r="D25" s="7"/>
      <c r="E25" s="8">
        <f>C25-D23</f>
        <v>0.0030617145601536944</v>
      </c>
      <c r="F25" s="8">
        <f>E25^2</f>
        <v>9.37409604785713E-06</v>
      </c>
      <c r="G25" s="16"/>
      <c r="H25" s="16"/>
      <c r="I25" s="16"/>
      <c r="J25" s="16"/>
      <c r="K25" s="16"/>
    </row>
    <row r="26" spans="1:11" ht="15">
      <c r="A26" s="5" t="s">
        <v>9</v>
      </c>
      <c r="B26" s="7">
        <v>0.3424</v>
      </c>
      <c r="C26" s="8">
        <f>B26/C5</f>
        <v>0.27407348114944363</v>
      </c>
      <c r="D26" s="7"/>
      <c r="E26" s="8">
        <f>C26-D23</f>
        <v>0.027235251740974936</v>
      </c>
      <c r="F26" s="8">
        <f>E26^2</f>
        <v>0.0007417589373942783</v>
      </c>
      <c r="G26" s="16"/>
      <c r="H26" s="16"/>
      <c r="I26" s="16"/>
      <c r="J26" s="16"/>
      <c r="K26" s="16"/>
    </row>
    <row r="27" spans="1:6" ht="15">
      <c r="A27" s="25"/>
      <c r="B27" s="7"/>
      <c r="C27" s="8"/>
      <c r="D27" s="7"/>
      <c r="E27" s="7"/>
      <c r="F27" s="7"/>
    </row>
    <row r="28" spans="1:6" ht="15">
      <c r="A28" s="25"/>
      <c r="B28" s="5" t="s">
        <v>18</v>
      </c>
      <c r="C28" s="5" t="s">
        <v>19</v>
      </c>
      <c r="D28" s="5" t="s">
        <v>20</v>
      </c>
      <c r="E28" s="5" t="s">
        <v>21</v>
      </c>
      <c r="F28" s="5" t="s">
        <v>14</v>
      </c>
    </row>
    <row r="29" spans="1:6" ht="15">
      <c r="A29" s="25"/>
      <c r="B29" s="8">
        <f>SUM(F23:F26)</f>
        <v>0.0012850788853508528</v>
      </c>
      <c r="C29" s="8">
        <f>B29/3</f>
        <v>0.0004283596284502843</v>
      </c>
      <c r="D29" s="8">
        <f>SQRT(C29/4)</f>
        <v>0.01034842534459089</v>
      </c>
      <c r="E29" s="8">
        <f>B29/4</f>
        <v>0.0003212697213377132</v>
      </c>
      <c r="F29" s="8">
        <f>SQRT(E29)</f>
        <v>0.017923998475164887</v>
      </c>
    </row>
    <row r="30" spans="1:3" ht="15">
      <c r="A30" s="1"/>
      <c r="C30" s="2"/>
    </row>
    <row r="31" spans="1:6" ht="15">
      <c r="A31" s="7"/>
      <c r="B31" s="9" t="s">
        <v>10</v>
      </c>
      <c r="C31" s="9" t="s">
        <v>20</v>
      </c>
      <c r="D31" s="10" t="s">
        <v>14</v>
      </c>
      <c r="E31" s="11"/>
      <c r="F31" s="13" t="s">
        <v>23</v>
      </c>
    </row>
    <row r="32" spans="1:6" ht="15">
      <c r="A32" s="12" t="s">
        <v>17</v>
      </c>
      <c r="B32" s="8">
        <f>D14</f>
        <v>0.33902985671976305</v>
      </c>
      <c r="C32" s="8">
        <f>D20</f>
        <v>0.014916659738969289</v>
      </c>
      <c r="D32" s="8">
        <f>F20</f>
        <v>0.025836412547111918</v>
      </c>
      <c r="E32" s="7"/>
      <c r="F32" s="8">
        <f>SQRT(D32^2/3)</f>
        <v>0.01491665973896929</v>
      </c>
    </row>
    <row r="33" spans="1:6" ht="15">
      <c r="A33" s="5" t="s">
        <v>22</v>
      </c>
      <c r="B33" s="8">
        <f>D23</f>
        <v>0.2468382294084687</v>
      </c>
      <c r="C33" s="8">
        <f>D29</f>
        <v>0.01034842534459089</v>
      </c>
      <c r="D33" s="8">
        <f>F29</f>
        <v>0.017923998475164887</v>
      </c>
      <c r="E33" s="7"/>
      <c r="F33" s="8">
        <f>SQRT(D33^2/3)</f>
        <v>0.01034842534459089</v>
      </c>
    </row>
    <row r="35" spans="1:4" ht="15">
      <c r="A35" s="8">
        <f>STDEVPA(C14:C17)</f>
        <v>0.025836412547111918</v>
      </c>
      <c r="B35" s="7"/>
      <c r="C35" s="34" t="s">
        <v>26</v>
      </c>
      <c r="D35" s="35"/>
    </row>
    <row r="36" spans="1:4" ht="15">
      <c r="A36" s="8">
        <f>STDEVPA(C23:C26)</f>
        <v>0.017923998475164887</v>
      </c>
      <c r="B36" s="7"/>
      <c r="C36" s="34" t="s">
        <v>27</v>
      </c>
      <c r="D36" s="35"/>
    </row>
  </sheetData>
  <sheetProtection/>
  <mergeCells count="2">
    <mergeCell ref="C35:D35"/>
    <mergeCell ref="C36:D36"/>
  </mergeCells>
  <printOptions/>
  <pageMargins left="0.5" right="0.5" top="0.5" bottom="0.5" header="0.3" footer="0.3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Kelly Truong</dc:creator>
  <cp:keywords/>
  <dc:description/>
  <cp:lastModifiedBy>James Bidlack</cp:lastModifiedBy>
  <cp:lastPrinted>2017-02-02T00:44:48Z</cp:lastPrinted>
  <dcterms:created xsi:type="dcterms:W3CDTF">2014-02-09T04:08:27Z</dcterms:created>
  <dcterms:modified xsi:type="dcterms:W3CDTF">2023-02-27T16:57:02Z</dcterms:modified>
  <cp:category/>
  <cp:version/>
  <cp:contentType/>
  <cp:contentStatus/>
</cp:coreProperties>
</file>